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 ЦЕНАХ 2011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<sst xmlns="http://schemas.openxmlformats.org/spreadsheetml/2006/main" count="62" uniqueCount="62">
  <si>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РАСЧЕТ СТОИМОСТИ СТРОИТЕЛЬСТВА</t>
  </si>
  <si>
    <t xml:space="preserve">                «КАПИТАЛЬНЫЙ РЕМОНТ В ЗДАНИИ МБОУ «СОШ №5» ПО УЛИЦЕ СВЕРДЛОВА №12                       (ГРУППЫ ДЕТЕЙ ДОШКОЛЬНОГО ВОЗРАСТА ) В ГОРОДЕ ЮГОРСКЕ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</si>
  <si>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</si>
  <si>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</si>
  <si>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</si>
  <si>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 руб.</t>
  </si>
  <si>
    <t>Общая сметная стоимость, руб.</t>
  </si>
  <si>
    <t>строительных  работ</t>
  </si>
  <si>
    <t>монтажных работ</t>
  </si>
  <si>
    <t>оборудования</t>
  </si>
  <si>
    <t>прочих</t>
  </si>
  <si>
    <t>ГЛАВА 2. ОСНОВНЫЕ ОБЪЕКТЫ СТРОИТЕЛЬСТВА</t>
  </si>
  <si>
    <t>ЛОКАЛЬНАЯ СМЕТА № 02-01-01</t>
  </si>
  <si>
    <t>АРХИТЕКТУРНО-СТРОИТЕЛЬНЫЕ РЕШЕНИЯ ВЫШЕ 0.000</t>
  </si>
  <si>
    <t>ЛОКАЛЬНАЯ СМЕТА № 02-03-03</t>
  </si>
  <si>
    <t>ОТОПЛЕНИЕ И ВЕНТИЛЯЦИЯ</t>
  </si>
  <si>
    <t>ЛОКАЛЬНАЯ СМЕТА № 02-04-04</t>
  </si>
  <si>
    <t>ВОДОПРОВОД И КАНАЛИЗАЦИЯ</t>
  </si>
  <si>
    <t>ЛОКАЛЬНАЯ СМЕТА № 02-05-05</t>
  </si>
  <si>
    <t>ЭЛЕКТРООСВЕЩЕНИЕ</t>
  </si>
  <si>
    <t>ЛОКАЛЬНАЯ СМЕТА № 02-06-06</t>
  </si>
  <si>
    <t>СИЛОВОЕ ЭЛЕКТРООБОРУДОВАНИЕ</t>
  </si>
  <si>
    <t>ЛОКАЛЬНАЯ СМЕТА № 02-07-07</t>
  </si>
  <si>
    <t>ПОЖАРНАЯ СИГНАЛИЗАЦИЯ</t>
  </si>
  <si>
    <t>ЛОКАЛЬНАЯ СМЕТА № 02-08-08</t>
  </si>
  <si>
    <t>ДЕМОНТАЖНЫЕ РАБОТЫ</t>
  </si>
  <si>
    <t>ИТОГО ПО ГЛАВЕ 2</t>
  </si>
  <si>
    <t>ГЛАВА 4. НАРУЖНЫЕ СЕТИ И СООРУЖЕНИЯ ВОДОСНАБЖЕНИЯ, КАНАЛИЗАЦИИ, ТЕПЛОСНАБЖЕНИЯ И ГАЗОСНАБЖЕНИЯ</t>
  </si>
  <si>
    <t>ЛОКАЛЬНАЯ  СМЕТА № 04-01-01</t>
  </si>
  <si>
    <t>НАРУЖНЫЕ СЕТИ ВОДОПРОВОДА И КАНАЛИЗАЦИИ</t>
  </si>
  <si>
    <t>ИТОГО ПО ГЛАВЕ 4</t>
  </si>
  <si>
    <t>ГЛАВА 5. БЛАГОУСТРОЙСТВО И ОЗЕЛЕНЕНИЕ ТЕРРИТОРИИ</t>
  </si>
  <si>
    <t>ЛОКАЛЬНАЯ  СМЕТА № 05-01-01</t>
  </si>
  <si>
    <t>УСТРОЙСТВО ПОКРЫТИЙ</t>
  </si>
  <si>
    <t>ИТОГО ПО ГЛАВЕ 5</t>
  </si>
  <si>
    <t>ИТОГО ПО ГЛАВАМ 1-5</t>
  </si>
  <si>
    <t>ГЛАВА 8. ВРЕМЕННЫЕ ЗДАНИЯ И СООРУЖЕНИЯ</t>
  </si>
  <si>
    <t xml:space="preserve">ГСНр-81-05-01-2001 </t>
  </si>
  <si>
    <t>ВРЕМЕННЫЕ ЗДАНИЯ И СООРУЖЕНИЯ  1.8%</t>
  </si>
  <si>
    <t>ИТОГО ПО ГЛАВЕ 8</t>
  </si>
  <si>
    <t>ИТОГО ПО ГЛАВАМ 1-8</t>
  </si>
  <si>
    <t xml:space="preserve">ГЛАВА 9. ПРОЧИЕ РАБОТЫ И ЗАТРАТЫ </t>
  </si>
  <si>
    <t xml:space="preserve">ГСН-81-05-02-2007 </t>
  </si>
  <si>
    <t xml:space="preserve">ПРОИЗВОДСТВО РАБОТ В ЗИМНЕЕ ВРЕМЯ  2.99% </t>
  </si>
  <si>
    <t>ИТОГО ПО ГЛАВЕ  9</t>
  </si>
  <si>
    <t>ИТОГО ПО ГЛАВАМ 1-9</t>
  </si>
  <si>
    <t>НЕПРЕДВИДЕННЫЕ РАБОТЫ И ЗАТРАТЫ</t>
  </si>
  <si>
    <t>МДС 81-35.2004 п.4.96</t>
  </si>
  <si>
    <t>НЕПРЕДВИДЕННЫЕ ЗАТРАТЫ 1%</t>
  </si>
  <si>
    <t xml:space="preserve">ИТОГО С НЕПРЕДВИДЕННЫМИ  </t>
  </si>
  <si>
    <t>ИНДЕКС ПЕРЕВОДА В ТЕКУЩИЕ ЦЕНЫ Ксмр=3.78 Коборуд=3.27</t>
  </si>
  <si>
    <t>ВСЕГО ПО РАСЧЕТУ В  ТЕКУЩИХ ЦЕНАХ</t>
  </si>
  <si>
    <t>СРЕДСТВА НА ПОКРЫТИЕ ЗАТРАТ ПО УПЛАТЕ  НДС 18%</t>
  </si>
  <si>
    <t>ВСЕГО ПО РАСЕТУ В ТЕКУЩИХ ЦЕНАХ С НДС 18%</t>
  </si>
  <si>
    <t>Составил: заместитель начальника ОПС ДЖК и СК  ____________________________________ Е.В.Тарутина</t>
  </si>
  <si>
    <t>ЧАСТЬ IV. Обоснование формирования начальной (максимальной) цены контракта.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</si>
  <si>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</si>
  <si>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</si>
  <si>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</si>
  <si>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ГСНр-81-05-01-2001, табл. 1, табл. 2; ГСНр-81-05-02-2001 табл.2, табл.3; Письмо ГК РФ по строительству от 18.07.2002 НЗ-3942/1;    МДС 81-35.2004 п. 4.96</t>
  </si>
  <si>
    <t>Письмо Минрегиоразвития от 07.11.2011 №30394-ИП/08 (приложение 6)</t>
  </si>
  <si>
    <t>Приказ Региональной службы по тарифам ХМАО-Югры от 13.10.2011 №63 (приложение 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</si>
</sst>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top"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3" fontId="6" fillId="0" borderId="0" xfId="0" applyNumberFormat="1" applyFont="1" applyFill="1" applyAlignment="1">
      <alignment horizontal="left" vertical="top"/>
    </xf>
    <xf numFmtId="0" fontId="4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85" zoomScaleNormal="85" zoomScalePageLayoutView="0" workbookViewId="0" topLeftCell="A19">
      <selection activeCell="C19" sqref="C19"/>
    </sheetView>
  </sheetViews>
  <sheetFormatPr defaultColWidth="9.00390625" defaultRowHeight="12.75"/>
  <cols>
    <col min="1" max="1" width="3.00390625" style="0" customWidth="1"/>
    <col min="2" max="2" width="18.00390625" style="0" customWidth="1"/>
    <col min="3" max="3" width="51.25390625" style="0" customWidth="1"/>
    <col min="4" max="4" width="14.25390625" style="0" customWidth="1"/>
    <col min="5" max="5" width="13.125" style="0" customWidth="1"/>
    <col min="6" max="6" width="13.625" style="0" customWidth="1"/>
    <col min="7" max="7" width="12.25390625" style="0" customWidth="1"/>
    <col min="8" max="8" width="15.25390625" style="0" customWidth="1"/>
  </cols>
  <sheetData>
    <row r="1" spans="1:8" ht="18.75">
      <c r="A1" s="1"/>
      <c r="B1" s="30" t="s">
        <v>55</v>
      </c>
      <c r="C1" s="30"/>
      <c r="D1" s="30"/>
      <c r="E1" s="30"/>
      <c r="F1" s="30"/>
      <c r="G1" s="30"/>
      <c r="H1" s="30"/>
    </row>
    <row r="2" spans="1:8" ht="12.75">
      <c r="A2" s="31" t="s">
        <v>56</v>
      </c>
      <c r="B2" s="31"/>
      <c r="C2" s="31"/>
      <c r="D2" s="31"/>
      <c r="E2" s="31"/>
      <c r="F2" s="31"/>
      <c r="G2" s="31"/>
      <c r="H2" s="31"/>
    </row>
    <row r="3" spans="1:8" ht="12.75">
      <c r="A3" s="32" t="s">
        <v>57</v>
      </c>
      <c r="B3" s="33"/>
      <c r="C3" s="34"/>
      <c r="D3" s="34"/>
      <c r="E3" s="34"/>
      <c r="F3" s="34"/>
      <c r="G3" s="33"/>
      <c r="H3" s="33"/>
    </row>
    <row r="4" spans="1:8" ht="12.75">
      <c r="A4" s="35" t="s">
        <v>58</v>
      </c>
      <c r="B4" s="35"/>
      <c r="C4" s="35"/>
      <c r="D4" s="35"/>
      <c r="E4" s="35"/>
      <c r="F4" s="35"/>
      <c r="G4" s="35"/>
      <c r="H4" s="35"/>
    </row>
    <row r="5" spans="1:8" ht="15.75" customHeight="1">
      <c r="A5" s="35" t="s">
        <v>60</v>
      </c>
      <c r="B5" s="35"/>
      <c r="C5" s="35"/>
      <c r="D5" s="35"/>
      <c r="E5" s="35"/>
      <c r="F5" s="35"/>
      <c r="G5" s="35"/>
      <c r="H5" s="35"/>
    </row>
    <row r="6" spans="1:8" ht="15.75" customHeight="1">
      <c r="A6" s="35" t="s">
        <v>61</v>
      </c>
      <c r="B6" s="35"/>
      <c r="C6" s="35"/>
      <c r="D6" s="35"/>
      <c r="E6" s="35"/>
      <c r="F6" s="35"/>
      <c r="G6" s="35"/>
      <c r="H6" s="35"/>
    </row>
    <row r="7" spans="1:8" ht="12.75">
      <c r="A7" s="36" t="s">
        <v>59</v>
      </c>
      <c r="B7" s="36"/>
      <c r="C7" s="36"/>
      <c r="D7" s="36"/>
      <c r="E7" s="36"/>
      <c r="F7" s="36"/>
      <c r="G7" s="36"/>
      <c r="H7" s="36"/>
    </row>
    <row r="8" spans="1:8" ht="18.75">
      <c r="A8" s="28" t="s">
        <v>0</v>
      </c>
      <c r="B8" s="28"/>
      <c r="C8" s="28"/>
      <c r="D8" s="28"/>
      <c r="E8" s="28"/>
      <c r="F8" s="28"/>
      <c r="G8" s="28"/>
      <c r="H8" s="28"/>
    </row>
    <row r="9" spans="1:8" ht="33.75" customHeight="1">
      <c r="A9" s="29" t="s">
        <v>1</v>
      </c>
      <c r="B9" s="29"/>
      <c r="C9" s="29"/>
      <c r="D9" s="29"/>
      <c r="E9" s="29"/>
      <c r="F9" s="29"/>
      <c r="G9" s="29"/>
      <c r="H9" s="29"/>
    </row>
    <row r="10" spans="1:8" ht="18.75">
      <c r="A10" s="2"/>
      <c r="B10" s="3"/>
      <c r="D10" s="2"/>
      <c r="E10" s="2"/>
      <c r="F10" s="2"/>
      <c r="G10" s="2"/>
      <c r="H10" s="2"/>
    </row>
    <row r="11" spans="1:8" ht="13.5" customHeight="1">
      <c r="A11" s="25" t="s">
        <v>2</v>
      </c>
      <c r="B11" s="26" t="s">
        <v>3</v>
      </c>
      <c r="C11" s="25" t="s">
        <v>4</v>
      </c>
      <c r="D11" s="27" t="s">
        <v>5</v>
      </c>
      <c r="E11" s="27"/>
      <c r="F11" s="27"/>
      <c r="G11" s="27"/>
      <c r="H11" s="25" t="s">
        <v>6</v>
      </c>
    </row>
    <row r="12" spans="1:8" ht="13.5" customHeight="1">
      <c r="A12" s="25"/>
      <c r="B12" s="26"/>
      <c r="C12" s="25"/>
      <c r="D12" s="25" t="s">
        <v>7</v>
      </c>
      <c r="E12" s="25" t="s">
        <v>8</v>
      </c>
      <c r="F12" s="25" t="s">
        <v>9</v>
      </c>
      <c r="G12" s="25" t="s">
        <v>10</v>
      </c>
      <c r="H12" s="25"/>
    </row>
    <row r="13" spans="1:8" ht="12.75">
      <c r="A13" s="25"/>
      <c r="B13" s="26"/>
      <c r="C13" s="25"/>
      <c r="D13" s="25"/>
      <c r="E13" s="25"/>
      <c r="F13" s="25"/>
      <c r="G13" s="25"/>
      <c r="H13" s="25"/>
    </row>
    <row r="14" spans="1:8" ht="12.75">
      <c r="A14" s="25"/>
      <c r="B14" s="26"/>
      <c r="C14" s="25"/>
      <c r="D14" s="25"/>
      <c r="E14" s="25"/>
      <c r="F14" s="25"/>
      <c r="G14" s="25"/>
      <c r="H14" s="25"/>
    </row>
    <row r="15" spans="1:8" ht="12.75">
      <c r="A15" s="4">
        <v>1</v>
      </c>
      <c r="B15" s="5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</row>
    <row r="16" spans="1:8" ht="13.5" customHeight="1">
      <c r="A16" s="24" t="s">
        <v>11</v>
      </c>
      <c r="B16" s="24"/>
      <c r="C16" s="24"/>
      <c r="D16" s="24"/>
      <c r="E16" s="24"/>
      <c r="F16" s="24"/>
      <c r="G16" s="24"/>
      <c r="H16" s="24"/>
    </row>
    <row r="17" spans="1:8" ht="25.5">
      <c r="A17" s="6">
        <v>1</v>
      </c>
      <c r="B17" s="7" t="s">
        <v>12</v>
      </c>
      <c r="C17" s="8" t="s">
        <v>13</v>
      </c>
      <c r="D17" s="9">
        <v>6099709.2</v>
      </c>
      <c r="E17" s="9"/>
      <c r="F17" s="9"/>
      <c r="G17" s="9"/>
      <c r="H17" s="9">
        <f aca="true" t="shared" si="0" ref="H17:H23">SUM(D17:G17)</f>
        <v>6099709.2</v>
      </c>
    </row>
    <row r="18" spans="1:8" ht="25.5">
      <c r="A18" s="6">
        <v>2</v>
      </c>
      <c r="B18" s="7" t="s">
        <v>14</v>
      </c>
      <c r="C18" s="8" t="s">
        <v>15</v>
      </c>
      <c r="D18" s="9">
        <v>468096.57</v>
      </c>
      <c r="E18" s="9">
        <v>13180.59</v>
      </c>
      <c r="F18" s="9">
        <v>128373.6</v>
      </c>
      <c r="G18" s="9"/>
      <c r="H18" s="9">
        <f t="shared" si="0"/>
        <v>609650.76</v>
      </c>
    </row>
    <row r="19" spans="1:8" ht="25.5">
      <c r="A19" s="6">
        <v>3</v>
      </c>
      <c r="B19" s="7" t="s">
        <v>16</v>
      </c>
      <c r="C19" s="8" t="s">
        <v>17</v>
      </c>
      <c r="D19" s="9">
        <v>346115.21</v>
      </c>
      <c r="E19" s="9">
        <v>959.02</v>
      </c>
      <c r="F19" s="9"/>
      <c r="G19" s="9"/>
      <c r="H19" s="9">
        <f t="shared" si="0"/>
        <v>347074.23000000004</v>
      </c>
    </row>
    <row r="20" spans="1:8" ht="25.5">
      <c r="A20" s="6">
        <v>4</v>
      </c>
      <c r="B20" s="7" t="s">
        <v>18</v>
      </c>
      <c r="C20" s="8" t="s">
        <v>19</v>
      </c>
      <c r="D20" s="9"/>
      <c r="E20" s="9">
        <v>145389.3</v>
      </c>
      <c r="F20" s="9"/>
      <c r="G20" s="9"/>
      <c r="H20" s="9">
        <f t="shared" si="0"/>
        <v>145389.3</v>
      </c>
    </row>
    <row r="21" spans="1:8" ht="25.5">
      <c r="A21" s="6">
        <v>5</v>
      </c>
      <c r="B21" s="7" t="s">
        <v>20</v>
      </c>
      <c r="C21" s="8" t="s">
        <v>21</v>
      </c>
      <c r="D21" s="9">
        <v>4574.83</v>
      </c>
      <c r="E21" s="9">
        <v>192948.77</v>
      </c>
      <c r="F21" s="9"/>
      <c r="G21" s="9"/>
      <c r="H21" s="9">
        <f t="shared" si="0"/>
        <v>197523.59999999998</v>
      </c>
    </row>
    <row r="22" spans="1:8" ht="25.5">
      <c r="A22" s="6">
        <v>6</v>
      </c>
      <c r="B22" s="7" t="s">
        <v>22</v>
      </c>
      <c r="C22" s="8" t="s">
        <v>23</v>
      </c>
      <c r="D22" s="9"/>
      <c r="E22" s="9">
        <v>52993.41</v>
      </c>
      <c r="F22" s="9">
        <v>11343.37</v>
      </c>
      <c r="G22" s="9"/>
      <c r="H22" s="9">
        <f t="shared" si="0"/>
        <v>64336.780000000006</v>
      </c>
    </row>
    <row r="23" spans="1:8" ht="25.5">
      <c r="A23" s="6">
        <v>7</v>
      </c>
      <c r="B23" s="7" t="s">
        <v>24</v>
      </c>
      <c r="C23" s="8" t="s">
        <v>25</v>
      </c>
      <c r="D23" s="9">
        <v>234488.12</v>
      </c>
      <c r="E23" s="9"/>
      <c r="F23" s="9"/>
      <c r="G23" s="9"/>
      <c r="H23" s="9">
        <f t="shared" si="0"/>
        <v>234488.12</v>
      </c>
    </row>
    <row r="24" spans="1:8" ht="12.75">
      <c r="A24" s="6"/>
      <c r="B24" s="7"/>
      <c r="C24" s="8" t="s">
        <v>26</v>
      </c>
      <c r="D24" s="9">
        <f>SUM(D17:D23)</f>
        <v>7152983.930000001</v>
      </c>
      <c r="E24" s="9">
        <f>SUM(E17:E23)</f>
        <v>405471.08999999997</v>
      </c>
      <c r="F24" s="9">
        <f>SUM(F17:F23)</f>
        <v>139716.97</v>
      </c>
      <c r="G24" s="9"/>
      <c r="H24" s="9">
        <f>SUM(H17:H23)</f>
        <v>7698171.99</v>
      </c>
    </row>
    <row r="25" spans="1:8" ht="13.5" customHeight="1">
      <c r="A25" s="24" t="s">
        <v>27</v>
      </c>
      <c r="B25" s="24"/>
      <c r="C25" s="24"/>
      <c r="D25" s="24"/>
      <c r="E25" s="24"/>
      <c r="F25" s="24"/>
      <c r="G25" s="24"/>
      <c r="H25" s="24"/>
    </row>
    <row r="26" spans="1:8" ht="25.5">
      <c r="A26" s="6">
        <v>8</v>
      </c>
      <c r="B26" s="7" t="s">
        <v>28</v>
      </c>
      <c r="C26" s="8" t="s">
        <v>29</v>
      </c>
      <c r="D26" s="9">
        <v>30686.68</v>
      </c>
      <c r="E26" s="9">
        <v>470.91</v>
      </c>
      <c r="F26" s="9">
        <v>45259.27</v>
      </c>
      <c r="G26" s="9"/>
      <c r="H26" s="9">
        <f>SUM(D26:G26)</f>
        <v>76416.86</v>
      </c>
    </row>
    <row r="27" spans="1:8" ht="12.75">
      <c r="A27" s="6"/>
      <c r="B27" s="7"/>
      <c r="C27" s="8" t="s">
        <v>30</v>
      </c>
      <c r="D27" s="9">
        <f>D26</f>
        <v>30686.68</v>
      </c>
      <c r="E27" s="9">
        <f>E26</f>
        <v>470.91</v>
      </c>
      <c r="F27" s="9">
        <f>F26</f>
        <v>45259.27</v>
      </c>
      <c r="G27" s="9"/>
      <c r="H27" s="9">
        <f>H26</f>
        <v>76416.86</v>
      </c>
    </row>
    <row r="28" spans="1:8" ht="13.5" customHeight="1">
      <c r="A28" s="24" t="s">
        <v>31</v>
      </c>
      <c r="B28" s="24"/>
      <c r="C28" s="24"/>
      <c r="D28" s="24"/>
      <c r="E28" s="24"/>
      <c r="F28" s="24"/>
      <c r="G28" s="24"/>
      <c r="H28" s="24"/>
    </row>
    <row r="29" spans="1:8" ht="25.5">
      <c r="A29" s="6">
        <v>9</v>
      </c>
      <c r="B29" s="7" t="s">
        <v>32</v>
      </c>
      <c r="C29" s="8" t="s">
        <v>33</v>
      </c>
      <c r="D29" s="9">
        <v>406737.64</v>
      </c>
      <c r="E29" s="9"/>
      <c r="F29" s="9"/>
      <c r="G29" s="9"/>
      <c r="H29" s="9">
        <f>SUM(D29:G29)</f>
        <v>406737.64</v>
      </c>
    </row>
    <row r="30" spans="1:8" ht="12.75">
      <c r="A30" s="6"/>
      <c r="B30" s="7"/>
      <c r="C30" s="8" t="s">
        <v>34</v>
      </c>
      <c r="D30" s="9">
        <f>D29</f>
        <v>406737.64</v>
      </c>
      <c r="E30" s="9"/>
      <c r="F30" s="9"/>
      <c r="G30" s="9"/>
      <c r="H30" s="9">
        <f>H29</f>
        <v>406737.64</v>
      </c>
    </row>
    <row r="31" spans="1:8" ht="13.5">
      <c r="A31" s="6"/>
      <c r="B31" s="7"/>
      <c r="C31" s="8" t="s">
        <v>35</v>
      </c>
      <c r="D31" s="10">
        <f>D24+D27+D30</f>
        <v>7590408.25</v>
      </c>
      <c r="E31" s="10">
        <f>E24+E27+E30</f>
        <v>405941.99999999994</v>
      </c>
      <c r="F31" s="10">
        <f>F24+F27+F30</f>
        <v>184976.24</v>
      </c>
      <c r="G31" s="10"/>
      <c r="H31" s="10">
        <f>H24+H27+H30</f>
        <v>8181326.49</v>
      </c>
    </row>
    <row r="32" spans="1:8" ht="13.5" customHeight="1">
      <c r="A32" s="24" t="s">
        <v>36</v>
      </c>
      <c r="B32" s="24"/>
      <c r="C32" s="24"/>
      <c r="D32" s="24"/>
      <c r="E32" s="24"/>
      <c r="F32" s="24"/>
      <c r="G32" s="24"/>
      <c r="H32" s="24"/>
    </row>
    <row r="33" spans="1:8" ht="25.5">
      <c r="A33" s="6">
        <v>10</v>
      </c>
      <c r="B33" s="11" t="s">
        <v>37</v>
      </c>
      <c r="C33" s="8" t="s">
        <v>38</v>
      </c>
      <c r="D33" s="12">
        <f>0.018*D31</f>
        <v>136627.34850000002</v>
      </c>
      <c r="E33" s="12">
        <f>0.018*E31</f>
        <v>7306.956</v>
      </c>
      <c r="F33" s="12"/>
      <c r="G33" s="12"/>
      <c r="H33" s="12">
        <v>143934.31</v>
      </c>
    </row>
    <row r="34" spans="1:8" ht="12.75">
      <c r="A34" s="13"/>
      <c r="B34" s="14"/>
      <c r="C34" s="8" t="s">
        <v>39</v>
      </c>
      <c r="D34" s="12">
        <f>D33</f>
        <v>136627.34850000002</v>
      </c>
      <c r="E34" s="12">
        <f>E33</f>
        <v>7306.956</v>
      </c>
      <c r="F34" s="12"/>
      <c r="G34" s="12"/>
      <c r="H34" s="12">
        <f>H33</f>
        <v>143934.31</v>
      </c>
    </row>
    <row r="35" spans="1:8" ht="13.5">
      <c r="A35" s="13"/>
      <c r="B35" s="14"/>
      <c r="C35" s="8" t="s">
        <v>40</v>
      </c>
      <c r="D35" s="15">
        <f>D34+D31</f>
        <v>7727035.5985</v>
      </c>
      <c r="E35" s="15">
        <f>E34+E31</f>
        <v>413248.95599999995</v>
      </c>
      <c r="F35" s="15">
        <f>F34+F31</f>
        <v>184976.24</v>
      </c>
      <c r="G35" s="15"/>
      <c r="H35" s="15">
        <v>8325260.8</v>
      </c>
    </row>
    <row r="36" spans="1:8" ht="12.75">
      <c r="A36" s="4">
        <v>1</v>
      </c>
      <c r="B36" s="5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</row>
    <row r="37" spans="1:8" ht="13.5" customHeight="1">
      <c r="A37" s="24" t="s">
        <v>41</v>
      </c>
      <c r="B37" s="24"/>
      <c r="C37" s="24"/>
      <c r="D37" s="24"/>
      <c r="E37" s="24"/>
      <c r="F37" s="24"/>
      <c r="G37" s="24"/>
      <c r="H37" s="24"/>
    </row>
    <row r="38" spans="1:8" ht="13.5">
      <c r="A38" s="16">
        <v>11</v>
      </c>
      <c r="B38" s="16" t="s">
        <v>42</v>
      </c>
      <c r="C38" s="8" t="s">
        <v>43</v>
      </c>
      <c r="D38" s="17">
        <f>0.0299*D35</f>
        <v>231038.36439515004</v>
      </c>
      <c r="E38" s="17">
        <f>0.0299*E35</f>
        <v>12356.1437844</v>
      </c>
      <c r="F38" s="18"/>
      <c r="G38" s="18"/>
      <c r="H38" s="17">
        <v>243394.5</v>
      </c>
    </row>
    <row r="39" spans="1:8" ht="12.75">
      <c r="A39" s="13"/>
      <c r="B39" s="14"/>
      <c r="C39" s="8" t="s">
        <v>44</v>
      </c>
      <c r="D39" s="19">
        <f>SUM(D38:D38)</f>
        <v>231038.36439515004</v>
      </c>
      <c r="E39" s="19">
        <f>SUM(E38:E38)</f>
        <v>12356.1437844</v>
      </c>
      <c r="F39" s="19"/>
      <c r="G39" s="19"/>
      <c r="H39" s="19">
        <v>243394.5</v>
      </c>
    </row>
    <row r="40" spans="1:8" ht="13.5">
      <c r="A40" s="13"/>
      <c r="B40" s="14"/>
      <c r="C40" s="8" t="s">
        <v>45</v>
      </c>
      <c r="D40" s="20">
        <f>D35+D39</f>
        <v>7958073.96289515</v>
      </c>
      <c r="E40" s="20">
        <f>E35+E39</f>
        <v>425605.09978439996</v>
      </c>
      <c r="F40" s="20">
        <f>F35+F39</f>
        <v>184976.24</v>
      </c>
      <c r="G40" s="20"/>
      <c r="H40" s="20">
        <f>H35+H39</f>
        <v>8568655.3</v>
      </c>
    </row>
    <row r="41" spans="1:8" ht="13.5" customHeight="1">
      <c r="A41" s="24" t="s">
        <v>46</v>
      </c>
      <c r="B41" s="24"/>
      <c r="C41" s="24"/>
      <c r="D41" s="24"/>
      <c r="E41" s="24"/>
      <c r="F41" s="24"/>
      <c r="G41" s="24"/>
      <c r="H41" s="24"/>
    </row>
    <row r="42" spans="1:8" ht="25.5">
      <c r="A42" s="6">
        <v>12</v>
      </c>
      <c r="B42" s="11" t="s">
        <v>47</v>
      </c>
      <c r="C42" s="8" t="s">
        <v>48</v>
      </c>
      <c r="D42" s="12">
        <f>0.01*D40</f>
        <v>79580.7396289515</v>
      </c>
      <c r="E42" s="12">
        <f>0.01*E40</f>
        <v>4256.0509978439995</v>
      </c>
      <c r="F42" s="12">
        <f>0.01*F40</f>
        <v>1849.7623999999998</v>
      </c>
      <c r="G42" s="12"/>
      <c r="H42" s="12">
        <f>0.01*H40</f>
        <v>85686.55300000001</v>
      </c>
    </row>
    <row r="43" spans="1:8" ht="13.5">
      <c r="A43" s="13"/>
      <c r="B43" s="14"/>
      <c r="C43" s="8" t="s">
        <v>49</v>
      </c>
      <c r="D43" s="15">
        <f>D42+D40</f>
        <v>8037654.702524101</v>
      </c>
      <c r="E43" s="15">
        <f>E42+E40</f>
        <v>429861.150782244</v>
      </c>
      <c r="F43" s="15">
        <f>F42+F40</f>
        <v>186826.0024</v>
      </c>
      <c r="G43" s="15"/>
      <c r="H43" s="15">
        <f>H42+H40</f>
        <v>8654341.853</v>
      </c>
    </row>
    <row r="44" spans="1:8" ht="13.5">
      <c r="A44" s="23" t="s">
        <v>50</v>
      </c>
      <c r="B44" s="23"/>
      <c r="C44" s="23"/>
      <c r="D44" s="15">
        <v>30382334.77</v>
      </c>
      <c r="E44" s="15">
        <f>3.78*E43</f>
        <v>1624875.1499568825</v>
      </c>
      <c r="F44" s="15">
        <v>610921.02</v>
      </c>
      <c r="G44" s="15"/>
      <c r="H44" s="15">
        <f>SUM(D44:G44)</f>
        <v>32618130.93995688</v>
      </c>
    </row>
    <row r="45" spans="1:8" ht="13.5">
      <c r="A45" s="22" t="s">
        <v>51</v>
      </c>
      <c r="B45" s="22"/>
      <c r="C45" s="22"/>
      <c r="D45" s="15">
        <f>D44</f>
        <v>30382334.77</v>
      </c>
      <c r="E45" s="15">
        <f>E44</f>
        <v>1624875.1499568825</v>
      </c>
      <c r="F45" s="15">
        <f>F44</f>
        <v>610921.02</v>
      </c>
      <c r="G45" s="15"/>
      <c r="H45" s="15">
        <f>H44</f>
        <v>32618130.93995688</v>
      </c>
    </row>
    <row r="46" spans="1:8" ht="13.5">
      <c r="A46" s="22" t="s">
        <v>52</v>
      </c>
      <c r="B46" s="22"/>
      <c r="C46" s="22"/>
      <c r="D46" s="15">
        <f>D45*0.18</f>
        <v>5468820.258599999</v>
      </c>
      <c r="E46" s="15">
        <f>0.18*E45</f>
        <v>292477.5269922388</v>
      </c>
      <c r="F46" s="15">
        <f>0.18*F45</f>
        <v>109965.7836</v>
      </c>
      <c r="G46" s="15"/>
      <c r="H46" s="15">
        <f>0.18*H45</f>
        <v>5871263.569192238</v>
      </c>
    </row>
    <row r="47" spans="1:8" ht="13.5">
      <c r="A47" s="23" t="s">
        <v>53</v>
      </c>
      <c r="B47" s="23"/>
      <c r="C47" s="23"/>
      <c r="D47" s="15">
        <f>D45+D46</f>
        <v>35851155.0286</v>
      </c>
      <c r="E47" s="15">
        <f>E45+E46</f>
        <v>1917352.6769491213</v>
      </c>
      <c r="F47" s="15">
        <f>F45+F46</f>
        <v>720886.8036</v>
      </c>
      <c r="G47" s="15"/>
      <c r="H47" s="15">
        <f>H45+H46</f>
        <v>38489394.50914912</v>
      </c>
    </row>
    <row r="51" ht="12.75">
      <c r="B51" s="21"/>
    </row>
    <row r="52" ht="12.75">
      <c r="B52" s="21" t="s">
        <v>54</v>
      </c>
    </row>
  </sheetData>
  <sheetProtection selectLockedCells="1" selectUnlockedCells="1"/>
  <mergeCells count="27">
    <mergeCell ref="A2:H2"/>
    <mergeCell ref="A4:H4"/>
    <mergeCell ref="A5:H5"/>
    <mergeCell ref="A7:H7"/>
    <mergeCell ref="A6:H6"/>
    <mergeCell ref="E12:E14"/>
    <mergeCell ref="F12:F14"/>
    <mergeCell ref="G12:G14"/>
    <mergeCell ref="A8:H8"/>
    <mergeCell ref="A9:H9"/>
    <mergeCell ref="B1:H1"/>
    <mergeCell ref="A16:H16"/>
    <mergeCell ref="A25:H25"/>
    <mergeCell ref="A28:H28"/>
    <mergeCell ref="A32:H32"/>
    <mergeCell ref="A11:A14"/>
    <mergeCell ref="B11:B14"/>
    <mergeCell ref="C11:C14"/>
    <mergeCell ref="D11:G11"/>
    <mergeCell ref="H11:H14"/>
    <mergeCell ref="D12:D14"/>
    <mergeCell ref="A45:C45"/>
    <mergeCell ref="A46:C46"/>
    <mergeCell ref="A47:C47"/>
    <mergeCell ref="A37:H37"/>
    <mergeCell ref="A41:H41"/>
    <mergeCell ref="A44:C44"/>
  </mergeCells>
  <printOptions/>
  <pageMargins left="0.43125" right="0.3277777777777778" top="0.1840277777777778" bottom="0.1277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2012-01-24T08:53:46Z</dcterms:modified>
  <cp:category/>
  <cp:version/>
  <cp:contentType/>
  <cp:contentStatus/>
</cp:coreProperties>
</file>